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yoon.hyesu\Desktop\UNDP_google\2. Environment Unit\2. DRM MINEMA-METEO\1)MINEMA\2020\Q1\"/>
    </mc:Choice>
  </mc:AlternateContent>
  <xr:revisionPtr revIDLastSave="0" documentId="8_{EC9039E1-D69D-4CDC-88CA-4354F88FCB1D}" xr6:coauthVersionLast="44" xr6:coauthVersionMax="44" xr10:uidLastSave="{00000000-0000-0000-0000-000000000000}"/>
  <bookViews>
    <workbookView xWindow="13550" yWindow="-110" windowWidth="19420" windowHeight="10420" xr2:uid="{00000000-000D-0000-FFFF-FFFF00000000}"/>
  </bookViews>
  <sheets>
    <sheet name="Plan Jan to Mar 2020 " sheetId="1" r:id="rId1"/>
    <sheet name="Sheet1" sheetId="4" r:id="rId2"/>
  </sheets>
  <definedNames>
    <definedName name="_Toc464130582" localSheetId="0">'Plan Jan to Mar 2020 '!#REF!</definedName>
    <definedName name="_Toc464130583" localSheetId="0">'Plan Jan to Mar 2020 '!#REF!</definedName>
    <definedName name="_Toc464130584" localSheetId="0">'Plan Jan to Mar 2020 '!#REF!</definedName>
    <definedName name="_Toc464130585" localSheetId="0">'Plan Jan to Mar 2020 '!#REF!</definedName>
    <definedName name="_Toc464810504" localSheetId="0">'Plan Jan to Mar 2020 '!#REF!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 l="1"/>
  <c r="I12" i="1" l="1"/>
  <c r="K28" i="1" l="1"/>
  <c r="K25" i="1"/>
  <c r="J25" i="1"/>
  <c r="K21" i="1"/>
  <c r="J21" i="1"/>
  <c r="K14" i="1"/>
  <c r="I16" i="1"/>
  <c r="J28" i="1"/>
  <c r="I27" i="1"/>
  <c r="I28" i="1" s="1"/>
  <c r="I24" i="1"/>
  <c r="I23" i="1"/>
  <c r="I20" i="1"/>
  <c r="I21" i="1" s="1"/>
  <c r="K18" i="1"/>
  <c r="J18" i="1"/>
  <c r="I17" i="1"/>
  <c r="J14" i="1"/>
  <c r="I13" i="1"/>
  <c r="J29" i="1" l="1"/>
  <c r="I25" i="1"/>
  <c r="K29" i="1"/>
  <c r="I18" i="1"/>
  <c r="I14" i="1"/>
  <c r="I29" i="1" l="1"/>
</calcChain>
</file>

<file path=xl/sharedStrings.xml><?xml version="1.0" encoding="utf-8"?>
<sst xmlns="http://schemas.openxmlformats.org/spreadsheetml/2006/main" count="206" uniqueCount="80">
  <si>
    <t>Source of Funds</t>
  </si>
  <si>
    <t>TOTAL (RWF)</t>
  </si>
  <si>
    <t>X</t>
  </si>
  <si>
    <t>UNDP-TRAC</t>
  </si>
  <si>
    <t xml:space="preserve">Targets (Cfr annual plan) </t>
  </si>
  <si>
    <t>TOTAL</t>
  </si>
  <si>
    <t>Prepared by :</t>
  </si>
  <si>
    <t>Approved by:</t>
  </si>
  <si>
    <t>1 meeting</t>
  </si>
  <si>
    <t>x</t>
  </si>
  <si>
    <t xml:space="preserve">Number of NPDM meetings held </t>
  </si>
  <si>
    <t>UNDP</t>
  </si>
  <si>
    <t xml:space="preserve">Number of MINEMA and Meteo Rwanda staff, and members of DIDIMACs and SEDIMACs men and women trained that have improved technical skills in risks reduction, management and response to natural disasters and limit gender-differentiated impacts </t>
  </si>
  <si>
    <t xml:space="preserve">Quarter Budget </t>
  </si>
  <si>
    <t>USD</t>
  </si>
  <si>
    <t xml:space="preserve">Number of development sectors and districts in which DRR is updated and mainstreamed at national and local level </t>
  </si>
  <si>
    <t>Sub total</t>
  </si>
  <si>
    <t>% of disaster program event and best practivce covered, documented, digitalised and published for awareness</t>
  </si>
  <si>
    <t>3.3 Upgrade national disaster communication system and provide real-time early warnings</t>
  </si>
  <si>
    <t>100% of project staff</t>
  </si>
  <si>
    <t xml:space="preserve"> % of   project staff remunerated </t>
  </si>
  <si>
    <t>Output2: 00114221 Increased knowledge and skills</t>
  </si>
  <si>
    <t>Output 4: 00114223 Strengthened Communication</t>
  </si>
  <si>
    <r>
      <t xml:space="preserve"> Training on disaster management and preparedness at Sector  and District level  conducted  
</t>
    </r>
    <r>
      <rPr>
        <i/>
        <sz val="10"/>
        <rFont val="Calibri"/>
        <family val="2"/>
        <scheme val="minor"/>
      </rPr>
      <t xml:space="preserve"> </t>
    </r>
    <r>
      <rPr>
        <sz val="10"/>
        <rFont val="Calibri"/>
        <family val="2"/>
        <scheme val="minor"/>
      </rPr>
      <t xml:space="preserve">
</t>
    </r>
  </si>
  <si>
    <t xml:space="preserve">KAYUMBA Olivier            </t>
  </si>
  <si>
    <t xml:space="preserve">Stephen Rodriques </t>
  </si>
  <si>
    <t xml:space="preserve">UNDP Resident Representative        </t>
  </si>
  <si>
    <t>QUARTER WORK PLAN - JANUARY TO MARCH 2020</t>
  </si>
  <si>
    <t>Ministry in Charge of Emergency Management</t>
  </si>
  <si>
    <t>Disaster Programme/ SPIU</t>
  </si>
  <si>
    <t>TIMEFRAME (2020)</t>
  </si>
  <si>
    <t>Jan</t>
  </si>
  <si>
    <t>Feb</t>
  </si>
  <si>
    <t>March</t>
  </si>
  <si>
    <t>Annual budget as reference (USD)</t>
  </si>
  <si>
    <t>1 District</t>
  </si>
  <si>
    <t>Sub total for output 1</t>
  </si>
  <si>
    <t xml:space="preserve"> Percentage of Rwanda’s male, female and vulnerable population in selected 10 districts
prone to disasters aware of disaster risk</t>
  </si>
  <si>
    <t>Disaster communication team operationalised                                   - All (100%) informative events and best practices  covered , documented and published for awareness</t>
  </si>
  <si>
    <t>Sub total for output 2</t>
  </si>
  <si>
    <t>Percentage of disasters from extreme weathers warned 24 hours before occurring</t>
  </si>
  <si>
    <t>UND</t>
  </si>
  <si>
    <t xml:space="preserve">300HHs                                                Disaster mitigation projects Identified </t>
  </si>
  <si>
    <t xml:space="preserve">All beneficiaries selected and grouped in associations /groups                                                    - Train  grouped members </t>
  </si>
  <si>
    <t>Project Management</t>
  </si>
  <si>
    <r>
      <t xml:space="preserve">Project " </t>
    </r>
    <r>
      <rPr>
        <b/>
        <sz val="11"/>
        <rFont val="Calibri"/>
        <family val="2"/>
      </rPr>
      <t>Strengthening National and Local Disaster Risk Management Capacity, Resilience and Enhancing Preparedness and Early Warning System in Rwanda"</t>
    </r>
  </si>
  <si>
    <t>Indicators  (cfr project)</t>
  </si>
  <si>
    <t>Date: 12/02/2020</t>
  </si>
  <si>
    <t>Date:     /02/2020</t>
  </si>
  <si>
    <t>HODARI Jean</t>
  </si>
  <si>
    <t>Ag. SPIU Coordinator</t>
  </si>
  <si>
    <t>Sub total Project management</t>
  </si>
  <si>
    <t>Sub total output 4</t>
  </si>
  <si>
    <r>
      <t xml:space="preserve">Intended Outcome as stated in the UNDAF/Country Programme Results and Resource Framework: 
</t>
    </r>
    <r>
      <rPr>
        <sz val="11"/>
        <rFont val="Calibri"/>
        <family val="2"/>
      </rPr>
      <t xml:space="preserve">Outcome 2: By 2023 Rwandan institutions and communities are more equitably, productively and sustainably managing natural resources and addressing climate change
Outcome 4: By 2023 people in Rwanda, particularly the most vulnerable have increased resilience to both natural and man-made shocks and enjoy a life free from all forms of violence and discrimination
</t>
    </r>
  </si>
  <si>
    <r>
      <t>Applicable Output(s) from the UNDP Strategic Plan: Output 3 :</t>
    </r>
    <r>
      <rPr>
        <sz val="11"/>
        <rFont val="Calibri"/>
        <family val="2"/>
      </rPr>
      <t>Build resilience to shocks and crises</t>
    </r>
  </si>
  <si>
    <r>
      <t>Project outcome :</t>
    </r>
    <r>
      <rPr>
        <b/>
        <sz val="11"/>
        <rFont val="Calibri"/>
        <family val="2"/>
      </rPr>
      <t xml:space="preserve"> Increasing resilience to climate and natural disaster through evidence-based disaster preparedness and effective early warning system.</t>
    </r>
  </si>
  <si>
    <t xml:space="preserve">Output 3 00114222: Enhanced multi hazard early warning systems to enable effective preparedness, response and recovery </t>
  </si>
  <si>
    <t xml:space="preserve">Output1: 00114220 Institutions at national, district and community level have improved technical capacities to reduce risks, manage and respond to natural disasters and limit gender-differentiated impacts </t>
  </si>
  <si>
    <t>1.3 Enhance the capacity of DRR/DRM organizations involved in disaster management: MINEMA, NPDM, METEO Rwanda  and local staff including disaster management committees</t>
  </si>
  <si>
    <t>Activities</t>
  </si>
  <si>
    <t>1.6 Support to the effective operation of NPDM and to the development, update and dissemination of DM policies, strategies and plans.</t>
  </si>
  <si>
    <t>1.7 Support to mainstream DRR/DRM into national and district Development Plans and Development Sectors</t>
  </si>
  <si>
    <t xml:space="preserve">MINEMA Programme  management support </t>
  </si>
  <si>
    <t>MINEMA Permanent Secretary</t>
  </si>
  <si>
    <t>2.4.Conduct DRR awareness raising activities among population through TV/radio programmes and production targeting vulnerable population and including specific gender awareness activities</t>
  </si>
  <si>
    <t xml:space="preserve">2.6.Collect, document and cover disaster data, events and evidences through digitalized system for public awareness and communication </t>
  </si>
  <si>
    <t xml:space="preserve">4.4.Support the implementation of innovative mitigation and adaptation measures through community-based approach including specific measures implemented by local women’s groups’ </t>
  </si>
  <si>
    <t>Number of  community members identified to be benefited from  economic activities; Number. of trained groups</t>
  </si>
  <si>
    <t>4.5.Support innovative socioeconomic initiatives of population vulnerable to disasters</t>
  </si>
  <si>
    <t>Activity Planning Description</t>
  </si>
  <si>
    <t>conduct onel training programe on disaster risk assessment with line departments at the district level</t>
  </si>
  <si>
    <t xml:space="preserve">conduct the NPDM consultation workshop/meeting for national strategy for DRR </t>
  </si>
  <si>
    <t>Monitoring of DRR mainstreaming status in Nyarugenge, Rulindo,Rwamagana, Gicumbi and Ngoma Distrcts; Monitoring of project implementation</t>
  </si>
  <si>
    <t>community based awareness raising activities on DRR through Radia, TV,  printed materials, and community meetings; 
prepare for the ToR and procurment to hire a national consultatant to conduct the public awareness survey.</t>
  </si>
  <si>
    <t>support communication team for disaster  documentation</t>
  </si>
  <si>
    <t xml:space="preserve">upgrade the communication system  to disseminate warning  from centre to local ; conduct trainings for local leaders at the community level </t>
  </si>
  <si>
    <t>Number of households (gender-disaggregated, female-headed and male-headed) having benefitted from the implementation of disaster mitigation project</t>
  </si>
  <si>
    <t>support communities in Musanze  and Ngororero  Districts to develop innovative mitigation and adaptation projects  to prevent  hydrometeorological disasters.</t>
  </si>
  <si>
    <t xml:space="preserve">support micro projects related  to livestoock, agriculture, handcraft  and Carpentry,  Masonry and  tailoring as identified by beneficiaries; conduct a kick off meeting and training for local people </t>
  </si>
  <si>
    <t xml:space="preserve">SPIU salsary support for SPIU Coordinator, Program Manager, Disaster Project Specialist,  Disaster Technical Advisor, Accountant; Bank charges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</si>
</sst>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_-* #,##0_-;\-* #,##0_-;_-* &quot;-&quot;??_-;_-@_-"/>
  </numFmts>
  <fonts count="17">
    <font>
      <sz val="11"/>
      <color theme="1"/>
      <name val="Calibri"/>
      <family val="2"/>
      <scheme val="minor"/>
    </font>
    <font>
      <sz val="10"/>
      <name val="Times New Roman"/>
      <family val="1"/>
    </font>
    <font>
      <sz val="10"/>
      <name val="Arial"/>
      <family val="2"/>
    </font>
    <font>
      <sz val="10"/>
      <name val="Calibri"/>
      <family val="2"/>
      <scheme val="minor"/>
    </font>
    <font>
      <b/>
      <sz val="10"/>
      <name val="Calibri"/>
      <family val="2"/>
      <scheme val="minor"/>
    </font>
    <font>
      <b/>
      <sz val="10"/>
      <name val="Calibri"/>
      <family val="2"/>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14"/>
      <name val="Calibri"/>
      <family val="2"/>
      <scheme val="minor"/>
    </font>
    <font>
      <i/>
      <sz val="10"/>
      <name val="Calibri"/>
      <family val="2"/>
      <scheme val="minor"/>
    </font>
    <font>
      <sz val="11"/>
      <name val="Calibri"/>
      <family val="3"/>
      <charset val="129"/>
      <scheme val="minor"/>
    </font>
    <font>
      <b/>
      <sz val="11"/>
      <name val="Calibri"/>
      <family val="2"/>
    </font>
    <font>
      <b/>
      <sz val="8"/>
      <name val="Calibri"/>
      <family val="2"/>
      <scheme val="minor"/>
    </font>
    <font>
      <sz val="12"/>
      <name val="Calibri"/>
      <family val="3"/>
      <charset val="129"/>
      <scheme val="minor"/>
    </font>
    <font>
      <sz val="11"/>
      <name val="Calibri"/>
      <family val="2"/>
    </font>
  </fonts>
  <fills count="7">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auto="1"/>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164" fontId="2" fillId="0" borderId="0" applyFont="0" applyFill="0" applyBorder="0" applyAlignment="0" applyProtection="0"/>
    <xf numFmtId="164" fontId="6" fillId="0" borderId="0" applyFont="0" applyFill="0" applyBorder="0" applyAlignment="0" applyProtection="0"/>
  </cellStyleXfs>
  <cellXfs count="115">
    <xf numFmtId="0" fontId="0" fillId="0" borderId="0" xfId="0"/>
    <xf numFmtId="0" fontId="0" fillId="0" borderId="0" xfId="0" applyFont="1"/>
    <xf numFmtId="0" fontId="4" fillId="2" borderId="1" xfId="0" applyFont="1" applyFill="1" applyBorder="1" applyAlignment="1">
      <alignment horizontal="center" vertical="center" wrapText="1"/>
    </xf>
    <xf numFmtId="0" fontId="3" fillId="0" borderId="1" xfId="0" applyFont="1" applyFill="1" applyBorder="1" applyAlignment="1">
      <alignment vertical="top"/>
    </xf>
    <xf numFmtId="3" fontId="3" fillId="0" borderId="1" xfId="0" applyNumberFormat="1" applyFont="1" applyFill="1" applyBorder="1" applyAlignment="1">
      <alignment horizontal="right" vertical="top"/>
    </xf>
    <xf numFmtId="0" fontId="1" fillId="0" borderId="1" xfId="0" applyFont="1" applyFill="1" applyBorder="1" applyAlignment="1">
      <alignment vertical="top" wrapText="1"/>
    </xf>
    <xf numFmtId="0" fontId="9" fillId="0" borderId="0" xfId="0" applyFont="1" applyBorder="1" applyAlignment="1">
      <alignment horizontal="left"/>
    </xf>
    <xf numFmtId="0" fontId="9" fillId="0" borderId="0" xfId="0" applyFont="1" applyBorder="1"/>
    <xf numFmtId="0" fontId="9" fillId="0" borderId="0" xfId="0" applyFont="1" applyBorder="1" applyAlignment="1">
      <alignment horizontal="left" vertical="top" wrapText="1"/>
    </xf>
    <xf numFmtId="0" fontId="3" fillId="5" borderId="1" xfId="0" applyFont="1" applyFill="1" applyBorder="1" applyAlignment="1">
      <alignment horizontal="left" vertical="top" wrapText="1"/>
    </xf>
    <xf numFmtId="0" fontId="0" fillId="0" borderId="0" xfId="0" applyAlignment="1">
      <alignment horizontal="left"/>
    </xf>
    <xf numFmtId="9" fontId="3" fillId="0" borderId="1" xfId="0" applyNumberFormat="1" applyFont="1" applyFill="1" applyBorder="1" applyAlignment="1">
      <alignment horizontal="left" vertical="top" wrapText="1"/>
    </xf>
    <xf numFmtId="0" fontId="0" fillId="0" borderId="0" xfId="0"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alignment horizontal="left" vertical="top" wrapText="1"/>
    </xf>
    <xf numFmtId="0" fontId="8" fillId="0" borderId="0" xfId="0" applyFont="1" applyBorder="1"/>
    <xf numFmtId="0" fontId="8" fillId="0" borderId="3" xfId="0" applyFont="1" applyBorder="1"/>
    <xf numFmtId="0" fontId="8" fillId="0" borderId="0" xfId="0" applyFont="1" applyBorder="1" applyAlignment="1">
      <alignment horizontal="left" vertical="top"/>
    </xf>
    <xf numFmtId="165" fontId="8" fillId="0" borderId="3" xfId="2" applyNumberFormat="1" applyFont="1" applyBorder="1"/>
    <xf numFmtId="0" fontId="8" fillId="0" borderId="7" xfId="0" applyFont="1" applyBorder="1"/>
    <xf numFmtId="0" fontId="8" fillId="0" borderId="7" xfId="0" applyFont="1" applyBorder="1" applyAlignment="1">
      <alignment horizontal="left"/>
    </xf>
    <xf numFmtId="3" fontId="7" fillId="0" borderId="1" xfId="0" applyNumberFormat="1" applyFont="1" applyFill="1" applyBorder="1" applyAlignment="1">
      <alignment vertical="top"/>
    </xf>
    <xf numFmtId="3" fontId="7" fillId="0" borderId="5" xfId="0" applyNumberFormat="1" applyFont="1" applyFill="1" applyBorder="1" applyAlignment="1">
      <alignment vertical="top"/>
    </xf>
    <xf numFmtId="3" fontId="0" fillId="6" borderId="1" xfId="0" applyNumberFormat="1" applyFill="1" applyBorder="1" applyAlignment="1">
      <alignment vertical="top"/>
    </xf>
    <xf numFmtId="3" fontId="3" fillId="6" borderId="1" xfId="0" applyNumberFormat="1" applyFont="1" applyFill="1" applyBorder="1" applyAlignment="1">
      <alignment horizontal="right" vertical="top"/>
    </xf>
    <xf numFmtId="3" fontId="0" fillId="6" borderId="5" xfId="0" applyNumberFormat="1" applyFill="1" applyBorder="1" applyAlignment="1">
      <alignment vertical="top"/>
    </xf>
    <xf numFmtId="9" fontId="3" fillId="0" borderId="1" xfId="0" applyNumberFormat="1" applyFont="1" applyFill="1" applyBorder="1" applyAlignment="1">
      <alignment vertical="top" wrapText="1"/>
    </xf>
    <xf numFmtId="166" fontId="12" fillId="0" borderId="1" xfId="2" applyNumberFormat="1" applyFont="1" applyFill="1" applyBorder="1" applyAlignment="1">
      <alignment vertical="top" wrapText="1"/>
    </xf>
    <xf numFmtId="3" fontId="3" fillId="0" borderId="1" xfId="0" applyNumberFormat="1" applyFont="1" applyFill="1" applyBorder="1" applyAlignment="1">
      <alignment vertical="top"/>
    </xf>
    <xf numFmtId="165" fontId="3" fillId="0" borderId="1" xfId="2" applyNumberFormat="1" applyFont="1" applyFill="1" applyBorder="1" applyAlignment="1">
      <alignment vertical="top"/>
    </xf>
    <xf numFmtId="0" fontId="9" fillId="0" borderId="2" xfId="0" applyFont="1" applyBorder="1"/>
    <xf numFmtId="0" fontId="9" fillId="0" borderId="2" xfId="0" applyFont="1" applyBorder="1" applyAlignment="1">
      <alignment horizontal="left"/>
    </xf>
    <xf numFmtId="0" fontId="9" fillId="0" borderId="2" xfId="0" applyFont="1" applyBorder="1" applyAlignment="1">
      <alignment horizontal="left" vertical="top" wrapText="1"/>
    </xf>
    <xf numFmtId="0" fontId="14" fillId="0" borderId="1" xfId="0" applyFont="1" applyFill="1" applyBorder="1" applyAlignment="1">
      <alignment horizontal="center" vertical="center" wrapText="1"/>
    </xf>
    <xf numFmtId="0" fontId="1" fillId="0" borderId="11" xfId="0" applyFont="1" applyFill="1" applyBorder="1" applyAlignment="1">
      <alignment vertical="top" wrapText="1"/>
    </xf>
    <xf numFmtId="0" fontId="4" fillId="5" borderId="0" xfId="0" applyFont="1" applyFill="1" applyBorder="1" applyAlignment="1">
      <alignment vertical="top"/>
    </xf>
    <xf numFmtId="0" fontId="4" fillId="5" borderId="14" xfId="0" applyFont="1" applyFill="1" applyBorder="1" applyAlignment="1">
      <alignment vertical="top"/>
    </xf>
    <xf numFmtId="0" fontId="8" fillId="0" borderId="14" xfId="0" applyFont="1" applyBorder="1" applyAlignment="1">
      <alignment horizontal="left"/>
    </xf>
    <xf numFmtId="0" fontId="8" fillId="0" borderId="14" xfId="0" applyFont="1" applyBorder="1"/>
    <xf numFmtId="0" fontId="0" fillId="0" borderId="14" xfId="0" applyBorder="1"/>
    <xf numFmtId="0" fontId="0" fillId="0" borderId="14" xfId="0" applyBorder="1" applyAlignment="1">
      <alignment horizontal="left"/>
    </xf>
    <xf numFmtId="0" fontId="8" fillId="0" borderId="15" xfId="0" applyFont="1" applyBorder="1" applyAlignment="1">
      <alignment horizontal="left"/>
    </xf>
    <xf numFmtId="0" fontId="15" fillId="5" borderId="0" xfId="0" applyFont="1" applyFill="1"/>
    <xf numFmtId="0" fontId="0" fillId="0" borderId="0" xfId="0" applyBorder="1" applyAlignment="1">
      <alignment horizontal="left"/>
    </xf>
    <xf numFmtId="0" fontId="9" fillId="0" borderId="20" xfId="0" applyFont="1" applyBorder="1"/>
    <xf numFmtId="0" fontId="0" fillId="0" borderId="0" xfId="0" applyBorder="1"/>
    <xf numFmtId="0" fontId="4" fillId="6" borderId="6" xfId="0" applyFont="1" applyFill="1" applyBorder="1" applyAlignment="1">
      <alignment vertical="top" wrapText="1"/>
    </xf>
    <xf numFmtId="0" fontId="4" fillId="6" borderId="9" xfId="0" applyFont="1" applyFill="1" applyBorder="1" applyAlignment="1">
      <alignment vertical="top" wrapText="1"/>
    </xf>
    <xf numFmtId="0" fontId="4" fillId="6" borderId="10" xfId="0" applyFont="1" applyFill="1" applyBorder="1" applyAlignment="1">
      <alignment vertical="top" wrapText="1"/>
    </xf>
    <xf numFmtId="0" fontId="3" fillId="4" borderId="6" xfId="0" applyFont="1" applyFill="1" applyBorder="1" applyAlignment="1">
      <alignment vertical="top"/>
    </xf>
    <xf numFmtId="0" fontId="3" fillId="4" borderId="9" xfId="0" applyFont="1" applyFill="1" applyBorder="1" applyAlignment="1">
      <alignment vertical="top"/>
    </xf>
    <xf numFmtId="0" fontId="3" fillId="4" borderId="23" xfId="0" applyFont="1" applyFill="1" applyBorder="1" applyAlignment="1">
      <alignment vertical="top"/>
    </xf>
    <xf numFmtId="0" fontId="4" fillId="4" borderId="9" xfId="0" applyFont="1" applyFill="1" applyBorder="1" applyAlignment="1">
      <alignment vertical="top" wrapText="1"/>
    </xf>
    <xf numFmtId="0" fontId="4" fillId="4" borderId="23" xfId="0" applyFont="1" applyFill="1" applyBorder="1" applyAlignment="1">
      <alignment vertical="top" wrapText="1"/>
    </xf>
    <xf numFmtId="0" fontId="4" fillId="4" borderId="6" xfId="0" applyFont="1" applyFill="1" applyBorder="1" applyAlignment="1">
      <alignment vertical="top"/>
    </xf>
    <xf numFmtId="0" fontId="4" fillId="4" borderId="9" xfId="0" applyFont="1" applyFill="1" applyBorder="1" applyAlignment="1">
      <alignment vertical="top"/>
    </xf>
    <xf numFmtId="0" fontId="4" fillId="4" borderId="23" xfId="0" applyFont="1" applyFill="1" applyBorder="1" applyAlignment="1">
      <alignment vertical="top"/>
    </xf>
    <xf numFmtId="0" fontId="3" fillId="0" borderId="17" xfId="0" applyFont="1" applyFill="1" applyBorder="1" applyAlignment="1">
      <alignment horizontal="left" vertical="top" wrapText="1"/>
    </xf>
    <xf numFmtId="0" fontId="3" fillId="0" borderId="25" xfId="0" applyFont="1" applyFill="1" applyBorder="1" applyAlignment="1">
      <alignment vertical="top" wrapText="1"/>
    </xf>
    <xf numFmtId="0" fontId="3" fillId="0" borderId="25" xfId="0" applyFont="1" applyFill="1" applyBorder="1" applyAlignment="1">
      <alignment horizontal="left" vertical="top" wrapText="1"/>
    </xf>
    <xf numFmtId="0" fontId="3" fillId="0" borderId="25" xfId="0" applyFont="1" applyFill="1" applyBorder="1" applyAlignment="1">
      <alignment vertical="top"/>
    </xf>
    <xf numFmtId="3" fontId="3" fillId="0" borderId="25" xfId="0" applyNumberFormat="1" applyFont="1" applyFill="1" applyBorder="1" applyAlignment="1">
      <alignment horizontal="right" vertical="top"/>
    </xf>
    <xf numFmtId="3" fontId="0" fillId="0" borderId="26" xfId="0" applyNumberFormat="1" applyFill="1" applyBorder="1" applyAlignment="1">
      <alignment vertical="top"/>
    </xf>
    <xf numFmtId="3" fontId="4" fillId="3" borderId="30" xfId="0" applyNumberFormat="1" applyFont="1" applyFill="1" applyBorder="1" applyAlignment="1">
      <alignment horizontal="right" vertical="center" wrapText="1"/>
    </xf>
    <xf numFmtId="3" fontId="4" fillId="3" borderId="31" xfId="0" applyNumberFormat="1" applyFont="1" applyFill="1" applyBorder="1" applyAlignment="1">
      <alignment horizontal="right" vertical="center" wrapText="1"/>
    </xf>
    <xf numFmtId="0" fontId="8" fillId="0" borderId="7" xfId="0" applyFont="1" applyBorder="1" applyAlignment="1">
      <alignment vertical="top" wrapText="1"/>
    </xf>
    <xf numFmtId="0" fontId="3" fillId="0" borderId="25" xfId="0" applyFont="1" applyFill="1" applyBorder="1" applyAlignment="1">
      <alignment horizontal="center" vertical="center"/>
    </xf>
    <xf numFmtId="0" fontId="3" fillId="0" borderId="25"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4" fillId="4"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6"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4" fillId="4" borderId="9" xfId="0" applyFont="1" applyFill="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0" xfId="0" applyAlignment="1">
      <alignment horizontal="center" vertical="center"/>
    </xf>
    <xf numFmtId="0" fontId="9" fillId="5" borderId="1" xfId="0" applyFont="1" applyFill="1" applyBorder="1" applyAlignment="1">
      <alignment horizontal="left" vertical="center" wrapText="1"/>
    </xf>
    <xf numFmtId="0" fontId="4" fillId="3" borderId="27" xfId="0" applyFont="1" applyFill="1" applyBorder="1" applyAlignment="1">
      <alignment horizontal="left" wrapText="1"/>
    </xf>
    <xf numFmtId="0" fontId="4" fillId="3" borderId="28" xfId="0" applyFont="1" applyFill="1" applyBorder="1" applyAlignment="1">
      <alignment horizontal="left" wrapText="1"/>
    </xf>
    <xf numFmtId="0" fontId="4" fillId="3" borderId="29" xfId="0" applyFont="1" applyFill="1" applyBorder="1" applyAlignment="1">
      <alignment horizontal="left"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4" borderId="6"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24" xfId="0" applyFont="1" applyFill="1" applyBorder="1" applyAlignment="1">
      <alignment horizontal="left" vertical="top"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0" fillId="5" borderId="1" xfId="0" applyFont="1" applyFill="1" applyBorder="1" applyAlignment="1">
      <alignment horizontal="center"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6" borderId="1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9" fillId="5" borderId="1" xfId="0" applyFont="1" applyFill="1" applyBorder="1" applyAlignment="1">
      <alignment horizontal="left" vertical="top" wrapText="1"/>
    </xf>
    <xf numFmtId="0" fontId="8" fillId="2" borderId="2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3" fontId="7" fillId="6" borderId="1" xfId="0" applyNumberFormat="1" applyFont="1" applyFill="1" applyBorder="1" applyAlignment="1">
      <alignment vertical="top"/>
    </xf>
    <xf numFmtId="3" fontId="7" fillId="6" borderId="5" xfId="0" applyNumberFormat="1" applyFont="1" applyFill="1" applyBorder="1" applyAlignment="1">
      <alignment vertical="top"/>
    </xf>
    <xf numFmtId="0" fontId="7" fillId="0" borderId="1" xfId="0" applyFont="1" applyFill="1" applyBorder="1" applyAlignment="1">
      <alignment horizontal="left" vertical="top" wrapText="1"/>
    </xf>
  </cellXfs>
  <cellStyles count="3">
    <cellStyle name="Comma" xfId="2" builtinId="3"/>
    <cellStyle name="Comma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topLeftCell="A20" zoomScale="80" zoomScaleNormal="80" workbookViewId="0">
      <selection activeCell="B24" sqref="B24"/>
    </sheetView>
  </sheetViews>
  <sheetFormatPr defaultRowHeight="14.4"/>
  <cols>
    <col min="1" max="1" width="33.21875" customWidth="1"/>
    <col min="2" max="2" width="38.88671875" style="12" customWidth="1"/>
    <col min="3" max="3" width="32.6640625" customWidth="1"/>
    <col min="4" max="4" width="25" style="10" customWidth="1"/>
    <col min="5" max="5" width="5.109375" style="83" customWidth="1"/>
    <col min="6" max="6" width="5.88671875" style="83" customWidth="1"/>
    <col min="7" max="7" width="7" style="83" customWidth="1"/>
    <col min="8" max="8" width="15.33203125" customWidth="1"/>
    <col min="9" max="9" width="13.44140625" customWidth="1"/>
    <col min="10" max="10" width="9.5546875" customWidth="1"/>
    <col min="11" max="11" width="13.33203125" bestFit="1" customWidth="1"/>
  </cols>
  <sheetData>
    <row r="1" spans="1:13">
      <c r="A1" s="34" t="s">
        <v>28</v>
      </c>
      <c r="B1" s="36"/>
      <c r="C1" s="34"/>
      <c r="D1" s="35"/>
      <c r="E1" s="72"/>
      <c r="F1" s="72"/>
      <c r="G1" s="72"/>
      <c r="H1" s="34"/>
      <c r="I1" s="34"/>
      <c r="J1" s="34"/>
      <c r="K1" s="34"/>
    </row>
    <row r="2" spans="1:13">
      <c r="A2" s="7" t="s">
        <v>29</v>
      </c>
      <c r="B2" s="8"/>
      <c r="C2" s="7"/>
      <c r="D2" s="6"/>
      <c r="E2" s="73"/>
      <c r="F2" s="73"/>
      <c r="G2" s="73"/>
      <c r="H2" s="7"/>
      <c r="I2" s="7"/>
      <c r="J2" s="7"/>
      <c r="K2" s="48"/>
    </row>
    <row r="3" spans="1:13" ht="27.75" customHeight="1">
      <c r="A3" s="101" t="s">
        <v>27</v>
      </c>
      <c r="B3" s="101"/>
      <c r="C3" s="101"/>
      <c r="D3" s="101"/>
      <c r="E3" s="101"/>
      <c r="F3" s="101"/>
      <c r="G3" s="101"/>
      <c r="H3" s="101"/>
      <c r="I3" s="101"/>
      <c r="J3" s="101"/>
      <c r="K3" s="101"/>
      <c r="M3" s="49"/>
    </row>
    <row r="4" spans="1:13">
      <c r="A4" s="84" t="s">
        <v>45</v>
      </c>
      <c r="B4" s="84"/>
      <c r="C4" s="84"/>
      <c r="D4" s="84"/>
      <c r="E4" s="84"/>
      <c r="F4" s="84"/>
      <c r="G4" s="84"/>
      <c r="H4" s="84"/>
      <c r="I4" s="84"/>
      <c r="J4" s="84"/>
      <c r="K4" s="84"/>
    </row>
    <row r="5" spans="1:13" s="46" customFormat="1" ht="15.6">
      <c r="A5" s="107" t="s">
        <v>53</v>
      </c>
      <c r="B5" s="107"/>
      <c r="C5" s="107"/>
      <c r="D5" s="107"/>
      <c r="E5" s="107"/>
      <c r="F5" s="107"/>
      <c r="G5" s="107"/>
      <c r="H5" s="107"/>
      <c r="I5" s="107"/>
      <c r="J5" s="107"/>
      <c r="K5" s="107"/>
    </row>
    <row r="6" spans="1:13" s="46" customFormat="1" ht="15.6">
      <c r="A6" s="84" t="s">
        <v>54</v>
      </c>
      <c r="B6" s="84"/>
      <c r="C6" s="84"/>
      <c r="D6" s="84"/>
      <c r="E6" s="84"/>
      <c r="F6" s="84"/>
      <c r="G6" s="84"/>
      <c r="H6" s="84"/>
      <c r="I6" s="84"/>
      <c r="J6" s="84"/>
      <c r="K6" s="84"/>
    </row>
    <row r="7" spans="1:13" s="46" customFormat="1" ht="15.6">
      <c r="A7" s="84" t="s">
        <v>55</v>
      </c>
      <c r="B7" s="84"/>
      <c r="C7" s="84"/>
      <c r="D7" s="84"/>
      <c r="E7" s="84"/>
      <c r="F7" s="84"/>
      <c r="G7" s="84"/>
      <c r="H7" s="84"/>
      <c r="I7" s="84"/>
      <c r="J7" s="84"/>
      <c r="K7" s="84"/>
    </row>
    <row r="8" spans="1:13" s="1" customFormat="1" ht="22.5" customHeight="1">
      <c r="A8" s="88" t="s">
        <v>59</v>
      </c>
      <c r="B8" s="96" t="s">
        <v>69</v>
      </c>
      <c r="C8" s="88" t="s">
        <v>46</v>
      </c>
      <c r="D8" s="88" t="s">
        <v>4</v>
      </c>
      <c r="E8" s="98" t="s">
        <v>30</v>
      </c>
      <c r="F8" s="99"/>
      <c r="G8" s="100"/>
      <c r="H8" s="98" t="s">
        <v>13</v>
      </c>
      <c r="I8" s="99"/>
      <c r="J8" s="99"/>
      <c r="K8" s="108" t="s">
        <v>34</v>
      </c>
    </row>
    <row r="9" spans="1:13" s="1" customFormat="1" ht="22.5" customHeight="1">
      <c r="A9" s="89"/>
      <c r="B9" s="97"/>
      <c r="C9" s="89"/>
      <c r="D9" s="89"/>
      <c r="E9" s="2" t="s">
        <v>31</v>
      </c>
      <c r="F9" s="2" t="s">
        <v>32</v>
      </c>
      <c r="G9" s="2" t="s">
        <v>33</v>
      </c>
      <c r="H9" s="2" t="s">
        <v>0</v>
      </c>
      <c r="I9" s="2" t="s">
        <v>1</v>
      </c>
      <c r="J9" s="2" t="s">
        <v>14</v>
      </c>
      <c r="K9" s="109"/>
    </row>
    <row r="10" spans="1:13" s="1" customFormat="1" ht="14.4" customHeight="1">
      <c r="A10" s="58" t="s">
        <v>57</v>
      </c>
      <c r="B10" s="56"/>
      <c r="C10" s="56"/>
      <c r="D10" s="56"/>
      <c r="E10" s="74"/>
      <c r="F10" s="74"/>
      <c r="G10" s="74"/>
      <c r="H10" s="56"/>
      <c r="I10" s="56"/>
      <c r="J10" s="56"/>
      <c r="K10" s="57"/>
    </row>
    <row r="11" spans="1:13" s="1" customFormat="1" ht="110.4">
      <c r="A11" s="14" t="s">
        <v>58</v>
      </c>
      <c r="B11" s="14" t="s">
        <v>70</v>
      </c>
      <c r="C11" s="14" t="s">
        <v>12</v>
      </c>
      <c r="D11" s="13" t="s">
        <v>23</v>
      </c>
      <c r="E11" s="15"/>
      <c r="F11" s="15"/>
      <c r="G11" s="37" t="s">
        <v>2</v>
      </c>
      <c r="H11" s="5" t="s">
        <v>3</v>
      </c>
      <c r="I11" s="25">
        <f>J11*932.54</f>
        <v>1506984.64</v>
      </c>
      <c r="J11" s="25">
        <v>1616</v>
      </c>
      <c r="K11" s="26">
        <v>12465</v>
      </c>
    </row>
    <row r="12" spans="1:13" s="1" customFormat="1" ht="55.2">
      <c r="A12" s="13" t="s">
        <v>60</v>
      </c>
      <c r="B12" s="13" t="s">
        <v>71</v>
      </c>
      <c r="C12" s="13" t="s">
        <v>10</v>
      </c>
      <c r="D12" s="13" t="s">
        <v>8</v>
      </c>
      <c r="E12" s="110"/>
      <c r="F12" s="111"/>
      <c r="G12" s="16" t="s">
        <v>9</v>
      </c>
      <c r="H12" s="3" t="s">
        <v>3</v>
      </c>
      <c r="I12" s="25">
        <f t="shared" ref="I12:I13" si="0">J12*932.54</f>
        <v>3730160</v>
      </c>
      <c r="J12" s="4">
        <v>4000</v>
      </c>
      <c r="K12" s="26">
        <v>8000</v>
      </c>
    </row>
    <row r="13" spans="1:13" s="1" customFormat="1" ht="55.2">
      <c r="A13" s="13" t="s">
        <v>61</v>
      </c>
      <c r="B13" s="14" t="s">
        <v>72</v>
      </c>
      <c r="C13" s="13" t="s">
        <v>15</v>
      </c>
      <c r="D13" s="13" t="s">
        <v>35</v>
      </c>
      <c r="E13" s="76"/>
      <c r="F13" s="76" t="s">
        <v>2</v>
      </c>
      <c r="G13" s="76" t="s">
        <v>2</v>
      </c>
      <c r="H13" s="3" t="s">
        <v>3</v>
      </c>
      <c r="I13" s="25">
        <f t="shared" si="0"/>
        <v>1865080</v>
      </c>
      <c r="J13" s="4">
        <v>2000</v>
      </c>
      <c r="K13" s="26">
        <v>8000</v>
      </c>
    </row>
    <row r="14" spans="1:13" s="1" customFormat="1" ht="19.5" customHeight="1">
      <c r="A14" s="50" t="s">
        <v>36</v>
      </c>
      <c r="B14" s="51"/>
      <c r="C14" s="51"/>
      <c r="D14" s="51"/>
      <c r="E14" s="77"/>
      <c r="F14" s="77"/>
      <c r="G14" s="77"/>
      <c r="H14" s="52"/>
      <c r="I14" s="112">
        <f>SUM(I11:I13)</f>
        <v>7102224.6399999997</v>
      </c>
      <c r="J14" s="28">
        <f>SUM(J11:J13)</f>
        <v>7616</v>
      </c>
      <c r="K14" s="113">
        <f>SUM(K11:K13)</f>
        <v>28465</v>
      </c>
    </row>
    <row r="15" spans="1:13" ht="22.5" customHeight="1">
      <c r="A15" s="53" t="s">
        <v>21</v>
      </c>
      <c r="B15" s="54"/>
      <c r="C15" s="54"/>
      <c r="D15" s="54"/>
      <c r="E15" s="78"/>
      <c r="F15" s="78"/>
      <c r="G15" s="78"/>
      <c r="H15" s="54"/>
      <c r="I15" s="54"/>
      <c r="J15" s="54"/>
      <c r="K15" s="55"/>
    </row>
    <row r="16" spans="1:13" ht="82.8">
      <c r="A16" s="14" t="s">
        <v>64</v>
      </c>
      <c r="B16" s="13" t="s">
        <v>73</v>
      </c>
      <c r="C16" s="14" t="s">
        <v>37</v>
      </c>
      <c r="D16" s="11">
        <v>0.85</v>
      </c>
      <c r="E16" s="75"/>
      <c r="F16" s="75" t="s">
        <v>2</v>
      </c>
      <c r="G16" s="75" t="s">
        <v>2</v>
      </c>
      <c r="H16" s="5" t="s">
        <v>11</v>
      </c>
      <c r="I16" s="4">
        <f>J16*932.54</f>
        <v>5595240</v>
      </c>
      <c r="J16" s="4">
        <v>6000</v>
      </c>
      <c r="K16" s="26">
        <v>35000</v>
      </c>
    </row>
    <row r="17" spans="1:11" ht="82.8">
      <c r="A17" s="13" t="s">
        <v>65</v>
      </c>
      <c r="B17" s="13" t="s">
        <v>74</v>
      </c>
      <c r="C17" s="13" t="s">
        <v>17</v>
      </c>
      <c r="D17" s="13" t="s">
        <v>38</v>
      </c>
      <c r="E17" s="75" t="s">
        <v>2</v>
      </c>
      <c r="F17" s="75" t="s">
        <v>2</v>
      </c>
      <c r="G17" s="75" t="s">
        <v>2</v>
      </c>
      <c r="H17" s="38" t="s">
        <v>11</v>
      </c>
      <c r="I17" s="4">
        <f>J17*932.54</f>
        <v>2154167.4</v>
      </c>
      <c r="J17" s="4">
        <v>2310</v>
      </c>
      <c r="K17" s="26">
        <v>16170</v>
      </c>
    </row>
    <row r="18" spans="1:11" ht="29.25" customHeight="1">
      <c r="A18" s="50" t="s">
        <v>39</v>
      </c>
      <c r="B18" s="51"/>
      <c r="C18" s="51"/>
      <c r="D18" s="51"/>
      <c r="E18" s="77"/>
      <c r="F18" s="77"/>
      <c r="G18" s="77"/>
      <c r="H18" s="52"/>
      <c r="I18" s="112">
        <f>SUM(I16:I17)</f>
        <v>7749407.4000000004</v>
      </c>
      <c r="J18" s="28">
        <f>SUM(J16:J17)</f>
        <v>8310</v>
      </c>
      <c r="K18" s="113">
        <f>SUM(K16:K17)</f>
        <v>51170</v>
      </c>
    </row>
    <row r="19" spans="1:11" ht="29.25" customHeight="1">
      <c r="A19" s="58" t="s">
        <v>56</v>
      </c>
      <c r="B19" s="59"/>
      <c r="C19" s="59"/>
      <c r="D19" s="59"/>
      <c r="E19" s="79"/>
      <c r="F19" s="79"/>
      <c r="G19" s="79"/>
      <c r="H19" s="59"/>
      <c r="I19" s="59"/>
      <c r="J19" s="59"/>
      <c r="K19" s="60"/>
    </row>
    <row r="20" spans="1:11" ht="55.2">
      <c r="A20" s="13" t="s">
        <v>18</v>
      </c>
      <c r="B20" s="13" t="s">
        <v>75</v>
      </c>
      <c r="C20" s="13" t="s">
        <v>40</v>
      </c>
      <c r="D20" s="30">
        <v>0.75</v>
      </c>
      <c r="E20" s="76" t="s">
        <v>9</v>
      </c>
      <c r="F20" s="76" t="s">
        <v>9</v>
      </c>
      <c r="G20" s="76" t="s">
        <v>9</v>
      </c>
      <c r="H20" s="3" t="s">
        <v>11</v>
      </c>
      <c r="I20" s="33">
        <f>J20*932.54</f>
        <v>4122759.34</v>
      </c>
      <c r="J20" s="32">
        <v>4421</v>
      </c>
      <c r="K20" s="31">
        <v>25393</v>
      </c>
    </row>
    <row r="21" spans="1:11" ht="20.25" customHeight="1">
      <c r="A21" s="50" t="s">
        <v>16</v>
      </c>
      <c r="B21" s="51"/>
      <c r="C21" s="51"/>
      <c r="D21" s="51"/>
      <c r="E21" s="77"/>
      <c r="F21" s="77"/>
      <c r="G21" s="77"/>
      <c r="H21" s="52"/>
      <c r="I21" s="112">
        <f>SUM(I20)</f>
        <v>4122759.34</v>
      </c>
      <c r="J21" s="28">
        <f>SUM(J20)</f>
        <v>4421</v>
      </c>
      <c r="K21" s="113">
        <f>SUM(K20)</f>
        <v>25393</v>
      </c>
    </row>
    <row r="22" spans="1:11" ht="25.5" customHeight="1">
      <c r="A22" s="90" t="s">
        <v>22</v>
      </c>
      <c r="B22" s="91"/>
      <c r="C22" s="91"/>
      <c r="D22" s="91"/>
      <c r="E22" s="91"/>
      <c r="F22" s="91"/>
      <c r="G22" s="91"/>
      <c r="H22" s="91"/>
      <c r="I22" s="91"/>
      <c r="J22" s="91"/>
      <c r="K22" s="92"/>
    </row>
    <row r="23" spans="1:11" ht="69">
      <c r="A23" s="13" t="s">
        <v>66</v>
      </c>
      <c r="B23" s="114" t="s">
        <v>77</v>
      </c>
      <c r="C23" s="13" t="s">
        <v>76</v>
      </c>
      <c r="D23" s="13" t="s">
        <v>42</v>
      </c>
      <c r="E23" s="75"/>
      <c r="F23" s="75"/>
      <c r="G23" s="76" t="s">
        <v>9</v>
      </c>
      <c r="H23" s="5" t="s">
        <v>41</v>
      </c>
      <c r="I23" s="4">
        <f>J23*932.54</f>
        <v>932540</v>
      </c>
      <c r="J23" s="4">
        <v>1000</v>
      </c>
      <c r="K23" s="26">
        <v>33520</v>
      </c>
    </row>
    <row r="24" spans="1:11" ht="69">
      <c r="A24" s="9" t="s">
        <v>68</v>
      </c>
      <c r="B24" s="13" t="s">
        <v>78</v>
      </c>
      <c r="C24" s="9" t="s">
        <v>67</v>
      </c>
      <c r="D24" s="13" t="s">
        <v>43</v>
      </c>
      <c r="E24" s="76" t="s">
        <v>9</v>
      </c>
      <c r="F24" s="76" t="s">
        <v>9</v>
      </c>
      <c r="G24" s="76" t="s">
        <v>9</v>
      </c>
      <c r="H24" s="5" t="s">
        <v>11</v>
      </c>
      <c r="I24" s="4">
        <f>J24*932.54</f>
        <v>1119048</v>
      </c>
      <c r="J24" s="4">
        <v>1200</v>
      </c>
      <c r="K24" s="26">
        <v>25000</v>
      </c>
    </row>
    <row r="25" spans="1:11" ht="19.5" customHeight="1">
      <c r="A25" s="50" t="s">
        <v>52</v>
      </c>
      <c r="B25" s="51"/>
      <c r="C25" s="51"/>
      <c r="D25" s="51"/>
      <c r="E25" s="77"/>
      <c r="F25" s="77"/>
      <c r="G25" s="77"/>
      <c r="H25" s="52"/>
      <c r="I25" s="27">
        <f>SUM(I23:I24)</f>
        <v>2051588</v>
      </c>
      <c r="J25" s="28">
        <f>SUM(J23:J24)</f>
        <v>2200</v>
      </c>
      <c r="K25" s="29">
        <f>SUM(K23:K24)</f>
        <v>58520</v>
      </c>
    </row>
    <row r="26" spans="1:11" ht="15" thickBot="1">
      <c r="A26" s="93" t="s">
        <v>44</v>
      </c>
      <c r="B26" s="94"/>
      <c r="C26" s="94"/>
      <c r="D26" s="94"/>
      <c r="E26" s="94"/>
      <c r="F26" s="94"/>
      <c r="G26" s="94"/>
      <c r="H26" s="94"/>
      <c r="I26" s="94"/>
      <c r="J26" s="94"/>
      <c r="K26" s="95"/>
    </row>
    <row r="27" spans="1:11" ht="55.2">
      <c r="A27" s="61" t="s">
        <v>62</v>
      </c>
      <c r="B27" s="62" t="s">
        <v>79</v>
      </c>
      <c r="C27" s="63" t="s">
        <v>20</v>
      </c>
      <c r="D27" s="63" t="s">
        <v>19</v>
      </c>
      <c r="E27" s="70" t="s">
        <v>2</v>
      </c>
      <c r="F27" s="70" t="s">
        <v>2</v>
      </c>
      <c r="G27" s="71" t="s">
        <v>2</v>
      </c>
      <c r="H27" s="64" t="s">
        <v>3</v>
      </c>
      <c r="I27" s="65">
        <f>J27*932.54</f>
        <v>26076616.02</v>
      </c>
      <c r="J27" s="65">
        <v>27963</v>
      </c>
      <c r="K27" s="66">
        <v>111852</v>
      </c>
    </row>
    <row r="28" spans="1:11" ht="24.75" customHeight="1">
      <c r="A28" s="104" t="s">
        <v>51</v>
      </c>
      <c r="B28" s="105"/>
      <c r="C28" s="105"/>
      <c r="D28" s="105"/>
      <c r="E28" s="105"/>
      <c r="F28" s="105"/>
      <c r="G28" s="105"/>
      <c r="H28" s="106"/>
      <c r="I28" s="27">
        <f>SUM(I27:I27)</f>
        <v>26076616.02</v>
      </c>
      <c r="J28" s="28">
        <f>SUM(J27:J27)</f>
        <v>27963</v>
      </c>
      <c r="K28" s="29">
        <f>SUM(K27:K27)</f>
        <v>111852</v>
      </c>
    </row>
    <row r="29" spans="1:11" ht="19.5" customHeight="1" thickBot="1">
      <c r="A29" s="85" t="s">
        <v>5</v>
      </c>
      <c r="B29" s="86"/>
      <c r="C29" s="86"/>
      <c r="D29" s="86"/>
      <c r="E29" s="86"/>
      <c r="F29" s="86"/>
      <c r="G29" s="86"/>
      <c r="H29" s="87"/>
      <c r="I29" s="67">
        <f>I14+I18+I21+I25+I28</f>
        <v>47102595.399999999</v>
      </c>
      <c r="J29" s="67">
        <f>J14+J18+J21+J25+J28</f>
        <v>50510</v>
      </c>
      <c r="K29" s="68">
        <f>K14+K18+K21+K25+K28</f>
        <v>275400</v>
      </c>
    </row>
    <row r="30" spans="1:11">
      <c r="A30" s="40" t="s">
        <v>47</v>
      </c>
      <c r="B30" s="18" t="s">
        <v>48</v>
      </c>
      <c r="C30" s="39"/>
      <c r="D30" s="17"/>
      <c r="E30" s="80"/>
      <c r="F30" s="80"/>
      <c r="G30" s="80"/>
      <c r="H30" s="19"/>
      <c r="I30" s="19"/>
      <c r="J30" s="19"/>
      <c r="K30" s="20"/>
    </row>
    <row r="31" spans="1:11">
      <c r="A31" s="41" t="s">
        <v>6</v>
      </c>
      <c r="B31" s="21" t="s">
        <v>7</v>
      </c>
      <c r="C31" s="17"/>
      <c r="D31" s="17"/>
      <c r="E31" s="80"/>
      <c r="F31" s="80"/>
      <c r="G31" s="80"/>
      <c r="H31" s="19"/>
      <c r="I31" s="21"/>
      <c r="J31" s="19"/>
      <c r="K31" s="22"/>
    </row>
    <row r="32" spans="1:11">
      <c r="A32" s="42"/>
      <c r="B32" s="17"/>
      <c r="C32" s="19"/>
      <c r="D32" s="17"/>
      <c r="E32" s="80"/>
      <c r="F32" s="80"/>
      <c r="G32" s="80"/>
      <c r="H32" s="19"/>
      <c r="I32" s="21"/>
      <c r="J32" s="19"/>
      <c r="K32" s="20"/>
    </row>
    <row r="33" spans="1:11">
      <c r="A33" s="43"/>
      <c r="B33" s="17"/>
      <c r="C33" s="49"/>
      <c r="D33"/>
      <c r="E33" s="80"/>
      <c r="F33" s="80"/>
      <c r="G33" s="80"/>
      <c r="H33" s="19"/>
      <c r="I33" s="21"/>
      <c r="J33" s="19"/>
      <c r="K33" s="20"/>
    </row>
    <row r="34" spans="1:11">
      <c r="A34" s="44"/>
      <c r="B34" s="17"/>
      <c r="C34" s="47"/>
      <c r="D34" s="39"/>
      <c r="E34" s="80"/>
      <c r="F34" s="80"/>
      <c r="G34" s="80"/>
      <c r="H34" s="19"/>
      <c r="I34" s="21"/>
      <c r="J34" s="19"/>
      <c r="K34" s="20"/>
    </row>
    <row r="35" spans="1:11" ht="30" customHeight="1">
      <c r="A35" s="41" t="s">
        <v>49</v>
      </c>
      <c r="B35" s="19" t="s">
        <v>24</v>
      </c>
      <c r="C35" s="17"/>
      <c r="D35" s="19"/>
      <c r="E35" s="80" t="s">
        <v>25</v>
      </c>
      <c r="F35" s="80"/>
      <c r="G35" s="80"/>
      <c r="H35" s="19"/>
      <c r="I35" s="19"/>
      <c r="J35" s="19"/>
      <c r="K35" s="20"/>
    </row>
    <row r="36" spans="1:11" ht="15.75" customHeight="1" thickBot="1">
      <c r="A36" s="45" t="s">
        <v>50</v>
      </c>
      <c r="B36" s="24" t="s">
        <v>63</v>
      </c>
      <c r="C36" s="24"/>
      <c r="D36" s="69"/>
      <c r="E36" s="81" t="s">
        <v>26</v>
      </c>
      <c r="F36" s="82"/>
      <c r="G36" s="82"/>
      <c r="H36" s="23"/>
      <c r="I36" s="102"/>
      <c r="J36" s="102"/>
      <c r="K36" s="103"/>
    </row>
  </sheetData>
  <mergeCells count="17">
    <mergeCell ref="A3:K3"/>
    <mergeCell ref="I36:K36"/>
    <mergeCell ref="A28:H28"/>
    <mergeCell ref="A5:K5"/>
    <mergeCell ref="A6:K6"/>
    <mergeCell ref="A7:K7"/>
    <mergeCell ref="A29:H29"/>
    <mergeCell ref="A4:K4"/>
    <mergeCell ref="C8:C9"/>
    <mergeCell ref="A22:K22"/>
    <mergeCell ref="A26:K26"/>
    <mergeCell ref="B8:B9"/>
    <mergeCell ref="K8:K9"/>
    <mergeCell ref="E8:G8"/>
    <mergeCell ref="H8:J8"/>
    <mergeCell ref="A8:A9"/>
    <mergeCell ref="D8:D9"/>
  </mergeCells>
  <pageMargins left="0.7" right="0.7" top="0.75" bottom="0.75" header="0.3" footer="0.3"/>
  <pageSetup scale="64" fitToHeight="3" orientation="landscape" r:id="rId1"/>
  <headerFooter>
    <oddHeader>&amp;C&amp;"-,Bold"Quarter Work plan January to March 2019/MINEMA - METEO RWANDA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3" sqref="F13"/>
    </sheetView>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2020-05-05T14:00:00+00:00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2020-01-01T05:00:00+00:00</Document_x0020_Coverage_x0020_Period_x0020_Start_x0020_Date>
    <Document_x0020_Coverage_x0020_Period_x0020_End_x0020_Date xmlns="f1161f5b-24a3-4c2d-bc81-44cb9325e8ee">2020-03-31T04:00:00+00:00</Document_x0020_Coverage_x0020_Period_x0020_End_x0020_Date>
    <Project_x0020_Number xmlns="f1161f5b-24a3-4c2d-bc81-44cb9325e8ee" xsi:nil="true"/>
    <Project_x0020_Manager xmlns="f1161f5b-24a3-4c2d-bc81-44cb9325e8ee" xsi:nil="true"/>
    <TaxCatchAll xmlns="1ed4137b-41b2-488b-8250-6d369ec27664">
      <Value>763</Value>
      <Value>1616</Value>
      <Value>1</Value>
      <Value>1113</Value>
    </TaxCatchAll>
    <c4e2ab2cc9354bbf9064eeb465a566ea xmlns="1ed4137b-41b2-488b-8250-6d369ec27664">
      <Terms xmlns="http://schemas.microsoft.com/office/infopath/2007/PartnerControls"/>
    </c4e2ab2cc9354bbf9064eeb465a566ea>
    <UndpProjectNo xmlns="1ed4137b-41b2-488b-8250-6d369ec27664">00117442</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RWA</TermName>
          <TermId xmlns="http://schemas.microsoft.com/office/infopath/2007/PartnerControls">ed3569a9-fc5c-42bf-88c1-ceda407a56be</TermId>
        </TermInfo>
      </Terms>
    </gc6531b704974d528487414686b72f6f>
    <_dlc_DocId xmlns="f1161f5b-24a3-4c2d-bc81-44cb9325e8ee">ATLASPDC-4-118732</_dlc_DocId>
    <_dlc_DocIdUrl xmlns="f1161f5b-24a3-4c2d-bc81-44cb9325e8ee">
      <Url>https://info.undp.org/docs/pdc/_layouts/DocIdRedir.aspx?ID=ATLASPDC-4-118732</Url>
      <Description>ATLASPDC-4-118732</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CB1608-E3F2-4A6C-A796-288BF49780F7}"/>
</file>

<file path=customXml/itemProps2.xml><?xml version="1.0" encoding="utf-8"?>
<ds:datastoreItem xmlns:ds="http://schemas.openxmlformats.org/officeDocument/2006/customXml" ds:itemID="{C966BD76-2554-4C4D-A4C3-580E5B70C66D}"/>
</file>

<file path=customXml/itemProps3.xml><?xml version="1.0" encoding="utf-8"?>
<ds:datastoreItem xmlns:ds="http://schemas.openxmlformats.org/officeDocument/2006/customXml" ds:itemID="{73D647B3-2077-4A94-B994-3822F8673CA1}"/>
</file>

<file path=customXml/itemProps4.xml><?xml version="1.0" encoding="utf-8"?>
<ds:datastoreItem xmlns:ds="http://schemas.openxmlformats.org/officeDocument/2006/customXml" ds:itemID="{21FE2D30-D950-4CBB-AED7-DE8C3CEBBF95}"/>
</file>

<file path=customXml/itemProps5.xml><?xml version="1.0" encoding="utf-8"?>
<ds:datastoreItem xmlns:ds="http://schemas.openxmlformats.org/officeDocument/2006/customXml" ds:itemID="{5B1674A1-2D51-4CD7-80E1-645982D9DC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 Jan to Mar 2020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Q1 Work Plan</dc:title>
  <dc:subject/>
  <dc:creator/>
  <cp:lastModifiedBy>Hyesu Yoon</cp:lastModifiedBy>
  <cp:lastPrinted>2019-04-16T09:07:31Z</cp:lastPrinted>
  <dcterms:created xsi:type="dcterms:W3CDTF">2017-07-06T13:20:33Z</dcterms:created>
  <dcterms:modified xsi:type="dcterms:W3CDTF">2020-02-13T08:21:37Z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1616;#RWA|ed3569a9-fc5c-42bf-88c1-ceda407a56be</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eb6fbc2e-3d5b-45dd-90b1-fee430ad6a4e</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